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\Dropbox\Dokumenter\Renate\Dokument\NSFN\Økonomi\Bilag 2023\"/>
    </mc:Choice>
  </mc:AlternateContent>
  <xr:revisionPtr revIDLastSave="0" documentId="13_ncr:1_{9290ABC5-1110-4E56-BCF7-D96CE668C60A}" xr6:coauthVersionLast="47" xr6:coauthVersionMax="47" xr10:uidLastSave="{00000000-0000-0000-0000-000000000000}"/>
  <bookViews>
    <workbookView xWindow="28680" yWindow="-120" windowWidth="38640" windowHeight="21240" activeTab="4" xr2:uid="{00000000-000D-0000-FFFF-FFFF00000000}"/>
  </bookViews>
  <sheets>
    <sheet name="Ark1" sheetId="1" r:id="rId1"/>
    <sheet name="Budsjett 2020" sheetId="3" r:id="rId2"/>
    <sheet name="Budsjett 2021" sheetId="4" r:id="rId3"/>
    <sheet name="Budsjett 2022" sheetId="5" r:id="rId4"/>
    <sheet name="Budsjett 2023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6" l="1"/>
  <c r="C15" i="6"/>
  <c r="D43" i="4"/>
  <c r="B43" i="5"/>
  <c r="D43" i="5"/>
  <c r="C43" i="5"/>
  <c r="B14" i="5"/>
  <c r="C14" i="5"/>
  <c r="D14" i="5"/>
  <c r="E14" i="4"/>
  <c r="E43" i="4"/>
  <c r="B45" i="4"/>
  <c r="C43" i="4"/>
  <c r="B43" i="4"/>
  <c r="D14" i="4"/>
  <c r="C14" i="4"/>
  <c r="C45" i="4" s="1"/>
  <c r="B14" i="4"/>
  <c r="D14" i="3"/>
  <c r="C14" i="3"/>
  <c r="C43" i="3"/>
  <c r="D43" i="3"/>
  <c r="C49" i="6" l="1"/>
  <c r="D45" i="4"/>
  <c r="D45" i="3"/>
  <c r="B43" i="3"/>
  <c r="B14" i="3"/>
  <c r="C45" i="3" l="1"/>
  <c r="B45" i="3"/>
  <c r="B19" i="1" l="1"/>
  <c r="B41" i="1" l="1"/>
  <c r="B26" i="1"/>
  <c r="B11" i="1"/>
  <c r="B43" i="1" l="1"/>
</calcChain>
</file>

<file path=xl/sharedStrings.xml><?xml version="1.0" encoding="utf-8"?>
<sst xmlns="http://schemas.openxmlformats.org/spreadsheetml/2006/main" count="258" uniqueCount="111">
  <si>
    <t>3000  MEDLEMSKONTINGENT</t>
  </si>
  <si>
    <t>3020  JAKTPRØVER</t>
  </si>
  <si>
    <t>3030  UTSTILLING</t>
  </si>
  <si>
    <t>3060  ÅRSMØTE</t>
  </si>
  <si>
    <t>3110  LODDSALG</t>
  </si>
  <si>
    <t>3130  EMBLEM/PINS</t>
  </si>
  <si>
    <t>SUM DRIFTSINNTEKTER</t>
  </si>
  <si>
    <t>4010  PREMIER</t>
  </si>
  <si>
    <t>4020  JAKTPRØVE</t>
  </si>
  <si>
    <t>4030  UTSTILLING</t>
  </si>
  <si>
    <t>4050  NORDISK</t>
  </si>
  <si>
    <t>4090  BEHOLDNINGSENDRING</t>
  </si>
  <si>
    <t>4095  MVA REFUSJON</t>
  </si>
  <si>
    <t>Sum VAREKOSTNAD</t>
  </si>
  <si>
    <t>5330  KURS/KONF/UTDANNING</t>
  </si>
  <si>
    <t>5340  UTG.GODTGJ. STYRE/UTVALG</t>
  </si>
  <si>
    <t>5900  GAVE TIL ANSATTE</t>
  </si>
  <si>
    <t>Sum LØNNSKOSTNAD</t>
  </si>
  <si>
    <t>6540  DATA/EDB/RASDATAPROGRAM</t>
  </si>
  <si>
    <t>6800  KONTORREKVISITA</t>
  </si>
  <si>
    <t>6810  AKT.AVG NKK</t>
  </si>
  <si>
    <t>6830  SPETS NYTT TRYKK</t>
  </si>
  <si>
    <t>6850  PORTO</t>
  </si>
  <si>
    <t>6860  ÅRSMØTE/STYREMØTER</t>
  </si>
  <si>
    <t>6865  MEDLEMSTREFF</t>
  </si>
  <si>
    <t>6870  Eksteriør konferanse og utstyr</t>
  </si>
  <si>
    <t>7010  BILGODTGJØRELSE</t>
  </si>
  <si>
    <t>7020  REISETILSKUDD LANDSLAG</t>
  </si>
  <si>
    <t>7030  REISE KOSTN ÅRSMØTE SPJ/SSF</t>
  </si>
  <si>
    <t>7420  GAVER SPJ/SSF</t>
  </si>
  <si>
    <t>7790  ANDRE KOSTNADER</t>
  </si>
  <si>
    <t>Sum ANNEN DRIFTSKOSTNAD</t>
  </si>
  <si>
    <t>SUM DRIFTSKOSTNADER</t>
  </si>
  <si>
    <t>DRIFTSRESULTAT</t>
  </si>
  <si>
    <t>8050  ANDRE RENTEINNTEKTER</t>
  </si>
  <si>
    <t>8060  VALUTAGEVINSK</t>
  </si>
  <si>
    <t>8070  PURREGEBYR</t>
  </si>
  <si>
    <t>Sum ANNEN RENTEINNTEKT</t>
  </si>
  <si>
    <t>Ekstraordinære inntekter</t>
  </si>
  <si>
    <t>8400 ekstraordinære inntekter</t>
  </si>
  <si>
    <t xml:space="preserve">ORDINÆRT RESULTAT </t>
  </si>
  <si>
    <t>3005 GRASROTANDEL</t>
  </si>
  <si>
    <t>5030  DOMMERHONORAR</t>
  </si>
  <si>
    <t>nkk, JD,</t>
  </si>
  <si>
    <t>kjøring</t>
  </si>
  <si>
    <t>dommere</t>
  </si>
  <si>
    <t>visma, ziettel, hjemmeside</t>
  </si>
  <si>
    <t>avsetting 20000</t>
  </si>
  <si>
    <t>Klær nordisk 7500</t>
  </si>
  <si>
    <t xml:space="preserve">BUDSJETT NSFN </t>
  </si>
  <si>
    <t>SUM DRIFTRESULTAT</t>
  </si>
  <si>
    <t>3160 SPONSORER</t>
  </si>
  <si>
    <t>3400 MVA refusjon</t>
  </si>
  <si>
    <t>6545 DATAUTSTYR</t>
  </si>
  <si>
    <t>6940  PORTO</t>
  </si>
  <si>
    <t>7770 BANKGEBYRER</t>
  </si>
  <si>
    <t>7798  ANDRE KOSTNADER</t>
  </si>
  <si>
    <t>5000  DOMMERHONORAR</t>
  </si>
  <si>
    <t>7100  BILGODTGJØRELSE</t>
  </si>
  <si>
    <t>7120  REISEKOSTNADER KURS/KONFERANSE</t>
  </si>
  <si>
    <t>7140  REISE KOSTN ÅRSMØTE SPJ/SSF</t>
  </si>
  <si>
    <t>budsjett 2020</t>
  </si>
  <si>
    <t>4051 NORDISK ÅRLIG</t>
  </si>
  <si>
    <t>6820 TRYKKSAKER</t>
  </si>
  <si>
    <t>avsetning</t>
  </si>
  <si>
    <t>kompendiet</t>
  </si>
  <si>
    <t>3025 Jaktprøver mva pliktig</t>
  </si>
  <si>
    <t>3335 Utstilling mva pliktig</t>
  </si>
  <si>
    <t>påmeldingsavgift</t>
  </si>
  <si>
    <t xml:space="preserve">påmeldingsavgifter er mva pliktig, hvis totalen overstiger 140 000,- i året, </t>
  </si>
  <si>
    <t>derfor splittes 3020 og 3030  slik at vi kan ha kontroll på hvordan vi ligger ann.</t>
  </si>
  <si>
    <t>budsjett 2021</t>
  </si>
  <si>
    <t>7430 GAVER, ikke fradrag</t>
  </si>
  <si>
    <t>7780 Vipps/izettelgebyr</t>
  </si>
  <si>
    <t>3960 Porto fritt, ved salg</t>
  </si>
  <si>
    <t>Korona</t>
  </si>
  <si>
    <t>NKK korona</t>
  </si>
  <si>
    <t>JD - årsmøte SSF</t>
  </si>
  <si>
    <t>Årbok</t>
  </si>
  <si>
    <t>jakker/capser + premier (2000)</t>
  </si>
  <si>
    <t xml:space="preserve">visma + + </t>
  </si>
  <si>
    <t>faktisk 2020</t>
  </si>
  <si>
    <t>katalog - sløyfer</t>
  </si>
  <si>
    <t>Faktisk pr april</t>
  </si>
  <si>
    <t>faktisk 2021</t>
  </si>
  <si>
    <t>budsjett 2022</t>
  </si>
  <si>
    <t>3022 Jaktprøver mva pliktig</t>
  </si>
  <si>
    <t>7130 REISEKOSTNADER LANDSLAG</t>
  </si>
  <si>
    <t>kommentarer</t>
  </si>
  <si>
    <t>2 stk</t>
  </si>
  <si>
    <t>NM</t>
  </si>
  <si>
    <t>feil i regnearket budsjetter overskudd på 1450,-</t>
  </si>
  <si>
    <t>IT verktøy NKK</t>
  </si>
  <si>
    <t>avsettning dommerkonferanser</t>
  </si>
  <si>
    <t>Ny hjemmeside</t>
  </si>
  <si>
    <t>Avsettninger:</t>
  </si>
  <si>
    <t>konto</t>
  </si>
  <si>
    <t>Dommerkurs oppdatering 3 stk</t>
  </si>
  <si>
    <t>dommerhonorar lagt seg inn 4 ganger (60000)</t>
  </si>
  <si>
    <t>brukt</t>
  </si>
  <si>
    <t>gjenstående</t>
  </si>
  <si>
    <t>budsjett 2023</t>
  </si>
  <si>
    <t>Resultat 2023</t>
  </si>
  <si>
    <t>Faktisk 2022</t>
  </si>
  <si>
    <t xml:space="preserve">3022 Jaktprøver </t>
  </si>
  <si>
    <t>3020  JAKTPRØVER påmelding</t>
  </si>
  <si>
    <t>3030  UTSTILLING påmelding</t>
  </si>
  <si>
    <t>3250 inntekter egne arrangementer</t>
  </si>
  <si>
    <t>5900 gaver ansatte</t>
  </si>
  <si>
    <t>6590 annet driftsmateriel</t>
  </si>
  <si>
    <t>6890 Annen kotorkostnad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</si>
</sst>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opLeftCell="A13" workbookViewId="0">
      <selection activeCell="C3" sqref="C3"/>
    </sheetView>
  </sheetViews>
  <sheetFormatPr baseColWidth="10" defaultRowHeight="15" x14ac:dyDescent="0.25"/>
  <cols>
    <col min="1" max="1" width="37.140625" customWidth="1"/>
  </cols>
  <sheetData>
    <row r="1" spans="1:5" x14ac:dyDescent="0.25">
      <c r="A1" t="s">
        <v>49</v>
      </c>
      <c r="B1" s="1">
        <v>2020</v>
      </c>
    </row>
    <row r="2" spans="1:5" x14ac:dyDescent="0.25">
      <c r="B2" s="1"/>
    </row>
    <row r="3" spans="1:5" x14ac:dyDescent="0.25">
      <c r="B3" s="1"/>
    </row>
    <row r="4" spans="1:5" x14ac:dyDescent="0.25">
      <c r="A4" t="s">
        <v>0</v>
      </c>
      <c r="B4" s="1">
        <v>71000</v>
      </c>
    </row>
    <row r="5" spans="1:5" x14ac:dyDescent="0.25">
      <c r="A5" t="s">
        <v>41</v>
      </c>
      <c r="B5" s="1">
        <v>10000</v>
      </c>
    </row>
    <row r="6" spans="1:5" x14ac:dyDescent="0.25">
      <c r="A6" t="s">
        <v>1</v>
      </c>
      <c r="B6" s="1">
        <v>60000</v>
      </c>
    </row>
    <row r="7" spans="1:5" x14ac:dyDescent="0.25">
      <c r="A7" t="s">
        <v>2</v>
      </c>
      <c r="B7" s="1">
        <v>10000</v>
      </c>
    </row>
    <row r="8" spans="1:5" x14ac:dyDescent="0.25">
      <c r="A8" t="s">
        <v>3</v>
      </c>
      <c r="B8" s="1">
        <v>0</v>
      </c>
    </row>
    <row r="9" spans="1:5" x14ac:dyDescent="0.25">
      <c r="A9" t="s">
        <v>4</v>
      </c>
      <c r="B9" s="1">
        <v>5000</v>
      </c>
    </row>
    <row r="10" spans="1:5" x14ac:dyDescent="0.25">
      <c r="A10" t="s">
        <v>5</v>
      </c>
      <c r="B10" s="1">
        <v>2000</v>
      </c>
    </row>
    <row r="11" spans="1:5" ht="15.75" x14ac:dyDescent="0.25">
      <c r="A11" t="s">
        <v>6</v>
      </c>
      <c r="B11" s="2">
        <f>SUM(B4:B10)</f>
        <v>158000</v>
      </c>
    </row>
    <row r="12" spans="1:5" x14ac:dyDescent="0.25">
      <c r="B12" s="1"/>
    </row>
    <row r="13" spans="1:5" x14ac:dyDescent="0.25">
      <c r="A13" t="s">
        <v>7</v>
      </c>
      <c r="B13" s="1">
        <v>6500</v>
      </c>
    </row>
    <row r="14" spans="1:5" x14ac:dyDescent="0.25">
      <c r="A14" t="s">
        <v>8</v>
      </c>
      <c r="B14" s="1">
        <v>23000</v>
      </c>
    </row>
    <row r="15" spans="1:5" x14ac:dyDescent="0.25">
      <c r="A15" t="s">
        <v>9</v>
      </c>
      <c r="B15" s="1">
        <v>2500</v>
      </c>
    </row>
    <row r="16" spans="1:5" x14ac:dyDescent="0.25">
      <c r="A16" t="s">
        <v>10</v>
      </c>
      <c r="B16" s="1">
        <v>20000</v>
      </c>
      <c r="E16" t="s">
        <v>47</v>
      </c>
    </row>
    <row r="17" spans="1:4" x14ac:dyDescent="0.25">
      <c r="A17" t="s">
        <v>11</v>
      </c>
      <c r="B17" s="1"/>
    </row>
    <row r="18" spans="1:4" x14ac:dyDescent="0.25">
      <c r="A18" t="s">
        <v>12</v>
      </c>
      <c r="B18" s="1">
        <v>7500</v>
      </c>
    </row>
    <row r="19" spans="1:4" ht="15.75" x14ac:dyDescent="0.25">
      <c r="A19" t="s">
        <v>13</v>
      </c>
      <c r="B19" s="2">
        <f>SUM(B13:B18)</f>
        <v>59500</v>
      </c>
    </row>
    <row r="20" spans="1:4" x14ac:dyDescent="0.25">
      <c r="B20" s="1"/>
    </row>
    <row r="21" spans="1:4" x14ac:dyDescent="0.25">
      <c r="B21" s="1"/>
    </row>
    <row r="22" spans="1:4" x14ac:dyDescent="0.25">
      <c r="A22" t="s">
        <v>42</v>
      </c>
      <c r="B22" s="1">
        <v>20000</v>
      </c>
    </row>
    <row r="23" spans="1:4" x14ac:dyDescent="0.25">
      <c r="A23" t="s">
        <v>14</v>
      </c>
      <c r="B23" s="1">
        <v>6000</v>
      </c>
      <c r="D23" t="s">
        <v>43</v>
      </c>
    </row>
    <row r="24" spans="1:4" x14ac:dyDescent="0.25">
      <c r="A24" t="s">
        <v>15</v>
      </c>
      <c r="B24" s="1">
        <v>10000</v>
      </c>
    </row>
    <row r="25" spans="1:4" x14ac:dyDescent="0.25">
      <c r="A25" t="s">
        <v>16</v>
      </c>
      <c r="B25" s="1">
        <v>0</v>
      </c>
    </row>
    <row r="26" spans="1:4" ht="15.75" x14ac:dyDescent="0.25">
      <c r="A26" t="s">
        <v>17</v>
      </c>
      <c r="B26" s="2">
        <f>SUM(B22:B25)</f>
        <v>36000</v>
      </c>
    </row>
    <row r="27" spans="1:4" ht="15.75" x14ac:dyDescent="0.25">
      <c r="B27" s="2"/>
    </row>
    <row r="28" spans="1:4" x14ac:dyDescent="0.25">
      <c r="A28" t="s">
        <v>18</v>
      </c>
      <c r="B28" s="1">
        <v>6000</v>
      </c>
      <c r="D28" t="s">
        <v>46</v>
      </c>
    </row>
    <row r="29" spans="1:4" x14ac:dyDescent="0.25">
      <c r="A29" t="s">
        <v>19</v>
      </c>
      <c r="B29" s="1">
        <v>500</v>
      </c>
    </row>
    <row r="30" spans="1:4" x14ac:dyDescent="0.25">
      <c r="A30" t="s">
        <v>20</v>
      </c>
      <c r="B30" s="1">
        <v>7500</v>
      </c>
    </row>
    <row r="31" spans="1:4" x14ac:dyDescent="0.25">
      <c r="A31" t="s">
        <v>21</v>
      </c>
      <c r="B31" s="1">
        <v>18000</v>
      </c>
    </row>
    <row r="32" spans="1:4" x14ac:dyDescent="0.25">
      <c r="A32" t="s">
        <v>22</v>
      </c>
      <c r="B32" s="1">
        <v>4500</v>
      </c>
    </row>
    <row r="33" spans="1:4" x14ac:dyDescent="0.25">
      <c r="A33" t="s">
        <v>23</v>
      </c>
      <c r="B33" s="1">
        <v>4000</v>
      </c>
      <c r="D33" t="s">
        <v>44</v>
      </c>
    </row>
    <row r="34" spans="1:4" x14ac:dyDescent="0.25">
      <c r="A34" t="s">
        <v>24</v>
      </c>
      <c r="B34" s="1">
        <v>2000</v>
      </c>
    </row>
    <row r="35" spans="1:4" x14ac:dyDescent="0.25">
      <c r="A35" t="s">
        <v>25</v>
      </c>
      <c r="B35" s="1"/>
    </row>
    <row r="36" spans="1:4" x14ac:dyDescent="0.25">
      <c r="A36" t="s">
        <v>26</v>
      </c>
      <c r="B36" s="1">
        <v>7000</v>
      </c>
      <c r="D36" t="s">
        <v>45</v>
      </c>
    </row>
    <row r="37" spans="1:4" x14ac:dyDescent="0.25">
      <c r="A37" t="s">
        <v>27</v>
      </c>
      <c r="B37" s="1">
        <v>2500</v>
      </c>
    </row>
    <row r="38" spans="1:4" x14ac:dyDescent="0.25">
      <c r="A38" t="s">
        <v>28</v>
      </c>
      <c r="B38" s="1">
        <v>5000</v>
      </c>
    </row>
    <row r="39" spans="1:4" x14ac:dyDescent="0.25">
      <c r="A39" t="s">
        <v>29</v>
      </c>
      <c r="B39" s="1">
        <v>2000</v>
      </c>
    </row>
    <row r="40" spans="1:4" x14ac:dyDescent="0.25">
      <c r="A40" t="s">
        <v>30</v>
      </c>
      <c r="B40" s="1">
        <v>8000</v>
      </c>
      <c r="D40" t="s">
        <v>48</v>
      </c>
    </row>
    <row r="41" spans="1:4" ht="15.75" x14ac:dyDescent="0.25">
      <c r="A41" t="s">
        <v>31</v>
      </c>
      <c r="B41" s="2">
        <f>SUM(B28:B40)</f>
        <v>67000</v>
      </c>
    </row>
    <row r="42" spans="1:4" x14ac:dyDescent="0.25">
      <c r="B42" s="1"/>
    </row>
    <row r="43" spans="1:4" x14ac:dyDescent="0.25">
      <c r="A43" t="s">
        <v>32</v>
      </c>
      <c r="B43" s="1">
        <f>B26+B19+B41</f>
        <v>162500</v>
      </c>
    </row>
    <row r="44" spans="1:4" x14ac:dyDescent="0.25">
      <c r="B44" s="1"/>
    </row>
    <row r="45" spans="1:4" x14ac:dyDescent="0.25">
      <c r="A45" t="s">
        <v>33</v>
      </c>
      <c r="B45" s="1"/>
    </row>
    <row r="46" spans="1:4" x14ac:dyDescent="0.25">
      <c r="B46" s="1"/>
    </row>
    <row r="47" spans="1:4" x14ac:dyDescent="0.25">
      <c r="A47" t="s">
        <v>34</v>
      </c>
      <c r="B47" s="1"/>
    </row>
    <row r="48" spans="1:4" x14ac:dyDescent="0.25">
      <c r="A48" t="s">
        <v>35</v>
      </c>
      <c r="B48" s="1"/>
    </row>
    <row r="49" spans="1:2" x14ac:dyDescent="0.25">
      <c r="A49" t="s">
        <v>36</v>
      </c>
      <c r="B49" s="1"/>
    </row>
    <row r="50" spans="1:2" x14ac:dyDescent="0.25">
      <c r="A50" t="s">
        <v>37</v>
      </c>
      <c r="B50" s="1"/>
    </row>
    <row r="51" spans="1:2" x14ac:dyDescent="0.25">
      <c r="B51" s="1"/>
    </row>
    <row r="52" spans="1:2" x14ac:dyDescent="0.25">
      <c r="A52" t="s">
        <v>38</v>
      </c>
      <c r="B52" s="1"/>
    </row>
    <row r="53" spans="1:2" x14ac:dyDescent="0.25">
      <c r="A53" t="s">
        <v>39</v>
      </c>
      <c r="B53" s="1"/>
    </row>
    <row r="54" spans="1:2" x14ac:dyDescent="0.25">
      <c r="B54" s="1"/>
    </row>
    <row r="55" spans="1:2" x14ac:dyDescent="0.25">
      <c r="A55" t="s">
        <v>40</v>
      </c>
      <c r="B55" s="1"/>
    </row>
    <row r="56" spans="1:2" x14ac:dyDescent="0.25">
      <c r="B56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topLeftCell="A22" workbookViewId="0">
      <selection activeCell="F35" sqref="F35"/>
    </sheetView>
  </sheetViews>
  <sheetFormatPr baseColWidth="10" defaultRowHeight="15" x14ac:dyDescent="0.25"/>
  <cols>
    <col min="1" max="1" width="33.140625" customWidth="1"/>
    <col min="2" max="2" width="14.7109375" customWidth="1"/>
    <col min="3" max="3" width="13.28515625" customWidth="1"/>
    <col min="4" max="4" width="14.5703125" customWidth="1"/>
    <col min="5" max="5" width="27" customWidth="1"/>
  </cols>
  <sheetData>
    <row r="1" spans="1:6" ht="15.75" x14ac:dyDescent="0.25">
      <c r="A1" s="2"/>
      <c r="B1" s="2" t="s">
        <v>61</v>
      </c>
      <c r="C1" s="2" t="s">
        <v>81</v>
      </c>
      <c r="D1" s="2" t="s">
        <v>71</v>
      </c>
      <c r="E1" s="2"/>
      <c r="F1" s="2"/>
    </row>
    <row r="3" spans="1:6" x14ac:dyDescent="0.25">
      <c r="A3" t="s">
        <v>0</v>
      </c>
      <c r="B3">
        <v>65000</v>
      </c>
      <c r="C3">
        <v>69665</v>
      </c>
      <c r="D3">
        <v>70000</v>
      </c>
    </row>
    <row r="4" spans="1:6" x14ac:dyDescent="0.25">
      <c r="A4" t="s">
        <v>41</v>
      </c>
      <c r="B4">
        <v>15000</v>
      </c>
      <c r="C4">
        <v>20861.41</v>
      </c>
      <c r="D4">
        <v>21000</v>
      </c>
    </row>
    <row r="5" spans="1:6" x14ac:dyDescent="0.25">
      <c r="A5" t="s">
        <v>1</v>
      </c>
      <c r="D5">
        <v>30000</v>
      </c>
    </row>
    <row r="6" spans="1:6" x14ac:dyDescent="0.25">
      <c r="A6" t="s">
        <v>66</v>
      </c>
      <c r="B6">
        <v>80000</v>
      </c>
      <c r="C6">
        <v>28930</v>
      </c>
      <c r="D6">
        <v>60000</v>
      </c>
      <c r="E6" t="s">
        <v>68</v>
      </c>
    </row>
    <row r="7" spans="1:6" x14ac:dyDescent="0.25">
      <c r="A7" t="s">
        <v>2</v>
      </c>
      <c r="C7">
        <v>670</v>
      </c>
      <c r="D7">
        <v>500</v>
      </c>
      <c r="E7" t="s">
        <v>82</v>
      </c>
    </row>
    <row r="8" spans="1:6" x14ac:dyDescent="0.25">
      <c r="A8" t="s">
        <v>67</v>
      </c>
      <c r="B8">
        <v>10000</v>
      </c>
      <c r="C8">
        <v>12660</v>
      </c>
      <c r="D8">
        <v>11000</v>
      </c>
      <c r="E8" t="s">
        <v>68</v>
      </c>
    </row>
    <row r="9" spans="1:6" x14ac:dyDescent="0.25">
      <c r="A9" t="s">
        <v>4</v>
      </c>
      <c r="B9">
        <v>5000</v>
      </c>
      <c r="C9">
        <v>6800</v>
      </c>
      <c r="D9">
        <v>5000</v>
      </c>
    </row>
    <row r="10" spans="1:6" x14ac:dyDescent="0.25">
      <c r="A10" t="s">
        <v>5</v>
      </c>
      <c r="B10">
        <v>2500</v>
      </c>
      <c r="C10">
        <v>3400</v>
      </c>
      <c r="D10">
        <v>3000</v>
      </c>
    </row>
    <row r="11" spans="1:6" x14ac:dyDescent="0.25">
      <c r="A11" t="s">
        <v>51</v>
      </c>
      <c r="C11">
        <v>49688.84</v>
      </c>
      <c r="E11" t="s">
        <v>75</v>
      </c>
    </row>
    <row r="12" spans="1:6" x14ac:dyDescent="0.25">
      <c r="A12" t="s">
        <v>52</v>
      </c>
      <c r="B12">
        <v>10000</v>
      </c>
      <c r="C12">
        <v>12945</v>
      </c>
      <c r="D12">
        <v>10000</v>
      </c>
    </row>
    <row r="13" spans="1:6" x14ac:dyDescent="0.25">
      <c r="A13" t="s">
        <v>74</v>
      </c>
      <c r="C13">
        <v>50</v>
      </c>
    </row>
    <row r="14" spans="1:6" ht="15.75" thickBot="1" x14ac:dyDescent="0.3">
      <c r="A14" t="s">
        <v>6</v>
      </c>
      <c r="B14" s="3">
        <f>B3+B4+B6+B8+B9+B10+B11+B12</f>
        <v>187500</v>
      </c>
      <c r="C14" s="3">
        <f>C3+C4+C6+C8+C9+C10+C11+C12+C5+C7+C13</f>
        <v>205670.25</v>
      </c>
      <c r="D14" s="3">
        <f>D3+D4+D5+D6+D7+D8+D9+D10+D11+D12+D13</f>
        <v>210500</v>
      </c>
    </row>
    <row r="16" spans="1:6" x14ac:dyDescent="0.25">
      <c r="A16" t="s">
        <v>7</v>
      </c>
      <c r="B16">
        <v>-15000</v>
      </c>
      <c r="C16">
        <v>-27737.68</v>
      </c>
      <c r="D16">
        <v>-15000</v>
      </c>
    </row>
    <row r="17" spans="1:5" x14ac:dyDescent="0.25">
      <c r="A17" t="s">
        <v>8</v>
      </c>
      <c r="B17">
        <v>-40000</v>
      </c>
      <c r="C17">
        <v>-28199.38</v>
      </c>
      <c r="D17">
        <v>-20000</v>
      </c>
    </row>
    <row r="18" spans="1:5" x14ac:dyDescent="0.25">
      <c r="A18" t="s">
        <v>9</v>
      </c>
      <c r="B18">
        <v>-6500</v>
      </c>
      <c r="C18">
        <v>-3328.95</v>
      </c>
      <c r="D18">
        <v>-6500</v>
      </c>
    </row>
    <row r="19" spans="1:5" x14ac:dyDescent="0.25">
      <c r="A19" t="s">
        <v>10</v>
      </c>
      <c r="C19">
        <v>0</v>
      </c>
      <c r="D19">
        <v>-10000</v>
      </c>
      <c r="E19" t="s">
        <v>64</v>
      </c>
    </row>
    <row r="20" spans="1:5" x14ac:dyDescent="0.25">
      <c r="A20" t="s">
        <v>62</v>
      </c>
      <c r="B20">
        <v>-8000</v>
      </c>
      <c r="C20">
        <v>-9480.25</v>
      </c>
      <c r="D20">
        <v>-11000</v>
      </c>
      <c r="E20" t="s">
        <v>79</v>
      </c>
    </row>
    <row r="21" spans="1:5" x14ac:dyDescent="0.25">
      <c r="A21" t="s">
        <v>11</v>
      </c>
      <c r="C21">
        <v>-2479.21</v>
      </c>
      <c r="D21">
        <v>0</v>
      </c>
    </row>
    <row r="22" spans="1:5" x14ac:dyDescent="0.25">
      <c r="A22" t="s">
        <v>57</v>
      </c>
      <c r="B22">
        <v>-30000</v>
      </c>
      <c r="C22">
        <v>-16190</v>
      </c>
      <c r="D22">
        <v>-20000</v>
      </c>
    </row>
    <row r="23" spans="1:5" x14ac:dyDescent="0.25">
      <c r="A23" t="s">
        <v>14</v>
      </c>
      <c r="B23">
        <v>-5000</v>
      </c>
      <c r="C23">
        <v>-250</v>
      </c>
      <c r="D23">
        <v>-5000</v>
      </c>
      <c r="E23" t="s">
        <v>77</v>
      </c>
    </row>
    <row r="24" spans="1:5" x14ac:dyDescent="0.25">
      <c r="A24" t="s">
        <v>15</v>
      </c>
      <c r="B24">
        <v>-10000</v>
      </c>
      <c r="C24">
        <v>-9500</v>
      </c>
      <c r="D24">
        <v>-9500</v>
      </c>
    </row>
    <row r="25" spans="1:5" x14ac:dyDescent="0.25">
      <c r="A25" t="s">
        <v>18</v>
      </c>
      <c r="B25">
        <v>-9500</v>
      </c>
      <c r="C25">
        <v>-9529.35</v>
      </c>
      <c r="D25">
        <v>-9500</v>
      </c>
      <c r="E25" t="s">
        <v>80</v>
      </c>
    </row>
    <row r="26" spans="1:5" x14ac:dyDescent="0.25">
      <c r="A26" t="s">
        <v>53</v>
      </c>
      <c r="B26">
        <v>-1000</v>
      </c>
      <c r="C26">
        <v>-1575</v>
      </c>
      <c r="D26">
        <v>-1500</v>
      </c>
    </row>
    <row r="27" spans="1:5" x14ac:dyDescent="0.25">
      <c r="A27" t="s">
        <v>19</v>
      </c>
      <c r="B27">
        <v>-4000</v>
      </c>
      <c r="C27">
        <v>-2318.3000000000002</v>
      </c>
      <c r="D27">
        <v>-2000</v>
      </c>
    </row>
    <row r="28" spans="1:5" x14ac:dyDescent="0.25">
      <c r="A28" t="s">
        <v>20</v>
      </c>
      <c r="B28">
        <v>-5000</v>
      </c>
      <c r="C28">
        <v>-1035</v>
      </c>
      <c r="D28">
        <v>-2000</v>
      </c>
    </row>
    <row r="29" spans="1:5" x14ac:dyDescent="0.25">
      <c r="A29" t="s">
        <v>63</v>
      </c>
      <c r="C29">
        <v>-2607.4899999999998</v>
      </c>
      <c r="D29">
        <v>-1000</v>
      </c>
      <c r="E29" t="s">
        <v>65</v>
      </c>
    </row>
    <row r="30" spans="1:5" x14ac:dyDescent="0.25">
      <c r="A30" t="s">
        <v>21</v>
      </c>
      <c r="B30">
        <v>-18000</v>
      </c>
      <c r="C30">
        <v>0</v>
      </c>
      <c r="D30">
        <v>-10000</v>
      </c>
      <c r="E30" t="s">
        <v>78</v>
      </c>
    </row>
    <row r="31" spans="1:5" x14ac:dyDescent="0.25">
      <c r="A31" t="s">
        <v>23</v>
      </c>
      <c r="B31">
        <v>-3500</v>
      </c>
      <c r="C31">
        <v>-5050</v>
      </c>
      <c r="D31">
        <v>-5000</v>
      </c>
    </row>
    <row r="32" spans="1:5" x14ac:dyDescent="0.25">
      <c r="A32" t="s">
        <v>24</v>
      </c>
      <c r="B32">
        <v>-2000</v>
      </c>
      <c r="C32">
        <v>-2120</v>
      </c>
      <c r="D32">
        <v>-2000</v>
      </c>
    </row>
    <row r="33" spans="1:5" x14ac:dyDescent="0.25">
      <c r="A33" t="s">
        <v>54</v>
      </c>
      <c r="B33">
        <v>-4500</v>
      </c>
      <c r="C33">
        <v>-1001</v>
      </c>
      <c r="D33">
        <v>-4000</v>
      </c>
    </row>
    <row r="34" spans="1:5" x14ac:dyDescent="0.25">
      <c r="A34" t="s">
        <v>58</v>
      </c>
      <c r="B34">
        <v>-8000</v>
      </c>
      <c r="C34">
        <v>-5090.3599999999997</v>
      </c>
      <c r="D34">
        <v>-8000</v>
      </c>
    </row>
    <row r="35" spans="1:5" x14ac:dyDescent="0.25">
      <c r="A35" t="s">
        <v>59</v>
      </c>
      <c r="B35">
        <v>0</v>
      </c>
      <c r="C35">
        <v>0</v>
      </c>
      <c r="D35">
        <v>0</v>
      </c>
    </row>
    <row r="36" spans="1:5" x14ac:dyDescent="0.25">
      <c r="A36" t="s">
        <v>60</v>
      </c>
      <c r="B36">
        <v>0</v>
      </c>
      <c r="C36">
        <v>0</v>
      </c>
      <c r="D36">
        <v>-4000</v>
      </c>
    </row>
    <row r="37" spans="1:5" x14ac:dyDescent="0.25">
      <c r="A37" t="s">
        <v>29</v>
      </c>
      <c r="B37">
        <v>-2000</v>
      </c>
      <c r="C37">
        <v>-1294</v>
      </c>
      <c r="D37">
        <v>-2000</v>
      </c>
    </row>
    <row r="38" spans="1:5" x14ac:dyDescent="0.25">
      <c r="A38" t="s">
        <v>72</v>
      </c>
      <c r="B38">
        <v>0</v>
      </c>
      <c r="C38">
        <v>-40000</v>
      </c>
      <c r="D38">
        <v>0</v>
      </c>
      <c r="E38" t="s">
        <v>76</v>
      </c>
    </row>
    <row r="39" spans="1:5" x14ac:dyDescent="0.25">
      <c r="A39" t="s">
        <v>55</v>
      </c>
      <c r="B39">
        <v>-400</v>
      </c>
      <c r="C39">
        <v>-225</v>
      </c>
      <c r="D39">
        <v>-300</v>
      </c>
    </row>
    <row r="40" spans="1:5" x14ac:dyDescent="0.25">
      <c r="A40" t="s">
        <v>73</v>
      </c>
      <c r="B40">
        <v>0</v>
      </c>
      <c r="C40">
        <v>-755.02</v>
      </c>
      <c r="D40">
        <v>-750</v>
      </c>
    </row>
    <row r="41" spans="1:5" x14ac:dyDescent="0.25">
      <c r="A41" t="s">
        <v>56</v>
      </c>
      <c r="B41">
        <v>0</v>
      </c>
      <c r="C41">
        <v>-750</v>
      </c>
      <c r="D41">
        <v>0</v>
      </c>
    </row>
    <row r="42" spans="1:5" x14ac:dyDescent="0.25">
      <c r="B42">
        <v>0</v>
      </c>
      <c r="C42">
        <v>0</v>
      </c>
      <c r="D42">
        <v>0</v>
      </c>
    </row>
    <row r="43" spans="1:5" ht="15.75" thickBot="1" x14ac:dyDescent="0.3">
      <c r="A43" t="s">
        <v>32</v>
      </c>
      <c r="B43" s="3">
        <f>B16+B17+B18+B19+B21+B22+B23+B24+B20+B25+B26+B27+B28+B30+B31+B32+B33+B34+B35+B36+B37+B39+B41+B29</f>
        <v>-172400</v>
      </c>
      <c r="C43" s="3">
        <f>C16+C17+C18+C19+C21+C22+C23+C24+C25+C26+C27+C28+C30+C31+C32+C33+C34+C35+C36+C37+C39+C41+C20+C29+C38+C40+C42</f>
        <v>-170515.99000000002</v>
      </c>
      <c r="D43" s="3">
        <f>D16+D17+D18+D19+D20+D21+D22+D23+D22+D22+D22+D24+D25+D26+D27+D28+D29+D30+D31+D32+D33+D34+D35+D36+D37+D38+D39+D40+D41+D42</f>
        <v>-209050</v>
      </c>
    </row>
    <row r="45" spans="1:5" x14ac:dyDescent="0.25">
      <c r="A45" t="s">
        <v>50</v>
      </c>
      <c r="B45" s="1">
        <f>B14+B43</f>
        <v>15100</v>
      </c>
      <c r="C45" s="1">
        <f>C14+C43</f>
        <v>35154.25999999998</v>
      </c>
      <c r="D45" s="1">
        <f>D14+D43</f>
        <v>1450</v>
      </c>
    </row>
    <row r="48" spans="1:5" x14ac:dyDescent="0.25">
      <c r="A48" t="s">
        <v>69</v>
      </c>
    </row>
    <row r="49" spans="1:1" x14ac:dyDescent="0.25">
      <c r="A49" t="s">
        <v>70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B1EBB-EE71-4455-A7E4-1D72403E63DD}">
  <dimension ref="A1:E45"/>
  <sheetViews>
    <sheetView topLeftCell="A4" workbookViewId="0">
      <selection activeCell="D43" sqref="D43"/>
    </sheetView>
  </sheetViews>
  <sheetFormatPr baseColWidth="10" defaultRowHeight="15" x14ac:dyDescent="0.25"/>
  <cols>
    <col min="1" max="1" width="23.28515625" customWidth="1"/>
    <col min="2" max="2" width="21.28515625" customWidth="1"/>
    <col min="3" max="3" width="18.42578125" customWidth="1"/>
    <col min="4" max="4" width="17" customWidth="1"/>
    <col min="5" max="5" width="17.5703125" customWidth="1"/>
  </cols>
  <sheetData>
    <row r="1" spans="1:5" ht="15.75" x14ac:dyDescent="0.25">
      <c r="A1" s="2"/>
      <c r="B1" s="2" t="s">
        <v>61</v>
      </c>
      <c r="C1" s="2" t="s">
        <v>81</v>
      </c>
      <c r="D1" s="2" t="s">
        <v>71</v>
      </c>
      <c r="E1" s="2" t="s">
        <v>83</v>
      </c>
    </row>
    <row r="3" spans="1:5" x14ac:dyDescent="0.25">
      <c r="A3" t="s">
        <v>0</v>
      </c>
      <c r="B3">
        <v>65000</v>
      </c>
      <c r="C3">
        <v>69665</v>
      </c>
      <c r="D3">
        <v>70000</v>
      </c>
      <c r="E3">
        <v>65370</v>
      </c>
    </row>
    <row r="4" spans="1:5" x14ac:dyDescent="0.25">
      <c r="A4" t="s">
        <v>41</v>
      </c>
      <c r="B4">
        <v>15000</v>
      </c>
      <c r="C4">
        <v>20861.41</v>
      </c>
      <c r="D4">
        <v>21000</v>
      </c>
    </row>
    <row r="5" spans="1:5" x14ac:dyDescent="0.25">
      <c r="A5" t="s">
        <v>1</v>
      </c>
      <c r="D5">
        <v>30000</v>
      </c>
    </row>
    <row r="6" spans="1:5" x14ac:dyDescent="0.25">
      <c r="A6" t="s">
        <v>66</v>
      </c>
      <c r="B6">
        <v>80000</v>
      </c>
      <c r="C6">
        <v>28930</v>
      </c>
      <c r="D6">
        <v>60000</v>
      </c>
      <c r="E6">
        <v>16367</v>
      </c>
    </row>
    <row r="7" spans="1:5" x14ac:dyDescent="0.25">
      <c r="A7" t="s">
        <v>2</v>
      </c>
      <c r="C7">
        <v>670</v>
      </c>
      <c r="D7">
        <v>500</v>
      </c>
    </row>
    <row r="8" spans="1:5" x14ac:dyDescent="0.25">
      <c r="A8" t="s">
        <v>67</v>
      </c>
      <c r="B8">
        <v>10000</v>
      </c>
      <c r="C8">
        <v>12660</v>
      </c>
      <c r="D8">
        <v>11000</v>
      </c>
      <c r="E8">
        <v>7940</v>
      </c>
    </row>
    <row r="9" spans="1:5" x14ac:dyDescent="0.25">
      <c r="A9" t="s">
        <v>4</v>
      </c>
      <c r="B9">
        <v>5000</v>
      </c>
      <c r="C9">
        <v>6800</v>
      </c>
      <c r="D9">
        <v>5000</v>
      </c>
    </row>
    <row r="10" spans="1:5" x14ac:dyDescent="0.25">
      <c r="A10" t="s">
        <v>5</v>
      </c>
      <c r="B10">
        <v>2500</v>
      </c>
      <c r="C10">
        <v>3400</v>
      </c>
      <c r="D10">
        <v>3000</v>
      </c>
      <c r="E10">
        <v>240</v>
      </c>
    </row>
    <row r="11" spans="1:5" x14ac:dyDescent="0.25">
      <c r="A11" t="s">
        <v>51</v>
      </c>
      <c r="C11">
        <v>49688.84</v>
      </c>
    </row>
    <row r="12" spans="1:5" x14ac:dyDescent="0.25">
      <c r="A12" t="s">
        <v>52</v>
      </c>
      <c r="B12">
        <v>10000</v>
      </c>
      <c r="C12">
        <v>12945</v>
      </c>
      <c r="D12">
        <v>10000</v>
      </c>
      <c r="E12">
        <v>2170</v>
      </c>
    </row>
    <row r="13" spans="1:5" x14ac:dyDescent="0.25">
      <c r="A13" t="s">
        <v>74</v>
      </c>
      <c r="C13">
        <v>50</v>
      </c>
      <c r="E13">
        <v>45</v>
      </c>
    </row>
    <row r="14" spans="1:5" ht="15.75" thickBot="1" x14ac:dyDescent="0.3">
      <c r="A14" t="s">
        <v>6</v>
      </c>
      <c r="B14" s="3">
        <f>B3+B4+B6+B8+B9+B10+B11+B12</f>
        <v>187500</v>
      </c>
      <c r="C14" s="3">
        <f>C3+C4+C6+C8+C9+C10+C11+C12+C5+C7+C13</f>
        <v>205670.25</v>
      </c>
      <c r="D14" s="3">
        <f>D3+D4+D5+D6+D7+D8+D9+D10+D11+D12+D13</f>
        <v>210500</v>
      </c>
      <c r="E14" s="3">
        <f>E3+E4+E5+E6+E7+E8+E9+E10+E11+E12+E13</f>
        <v>92132</v>
      </c>
    </row>
    <row r="16" spans="1:5" x14ac:dyDescent="0.25">
      <c r="A16" t="s">
        <v>7</v>
      </c>
      <c r="B16">
        <v>-15000</v>
      </c>
      <c r="C16">
        <v>-27737.68</v>
      </c>
      <c r="D16">
        <v>-15000</v>
      </c>
      <c r="E16">
        <v>-14754.08</v>
      </c>
    </row>
    <row r="17" spans="1:5" x14ac:dyDescent="0.25">
      <c r="A17" t="s">
        <v>8</v>
      </c>
      <c r="B17">
        <v>-40000</v>
      </c>
      <c r="C17">
        <v>-28199.38</v>
      </c>
      <c r="D17">
        <v>-20000</v>
      </c>
    </row>
    <row r="18" spans="1:5" x14ac:dyDescent="0.25">
      <c r="A18" t="s">
        <v>9</v>
      </c>
      <c r="B18">
        <v>-6500</v>
      </c>
      <c r="C18">
        <v>-3328.95</v>
      </c>
      <c r="D18">
        <v>-6500</v>
      </c>
    </row>
    <row r="19" spans="1:5" x14ac:dyDescent="0.25">
      <c r="A19" t="s">
        <v>10</v>
      </c>
      <c r="C19">
        <v>0</v>
      </c>
      <c r="D19">
        <v>-10000</v>
      </c>
    </row>
    <row r="20" spans="1:5" x14ac:dyDescent="0.25">
      <c r="A20" t="s">
        <v>62</v>
      </c>
      <c r="B20">
        <v>-8000</v>
      </c>
      <c r="C20">
        <v>-9480.25</v>
      </c>
      <c r="D20">
        <v>-11000</v>
      </c>
    </row>
    <row r="21" spans="1:5" x14ac:dyDescent="0.25">
      <c r="A21" t="s">
        <v>11</v>
      </c>
      <c r="C21">
        <v>-2479.21</v>
      </c>
      <c r="D21">
        <v>0</v>
      </c>
    </row>
    <row r="22" spans="1:5" x14ac:dyDescent="0.25">
      <c r="A22" t="s">
        <v>57</v>
      </c>
      <c r="B22">
        <v>-30000</v>
      </c>
      <c r="C22">
        <v>-16190</v>
      </c>
      <c r="D22">
        <v>-20000</v>
      </c>
      <c r="E22">
        <v>-2600</v>
      </c>
    </row>
    <row r="23" spans="1:5" x14ac:dyDescent="0.25">
      <c r="A23" t="s">
        <v>14</v>
      </c>
      <c r="B23">
        <v>-5000</v>
      </c>
      <c r="C23">
        <v>-250</v>
      </c>
      <c r="D23">
        <v>-5000</v>
      </c>
    </row>
    <row r="24" spans="1:5" x14ac:dyDescent="0.25">
      <c r="A24" t="s">
        <v>15</v>
      </c>
      <c r="B24">
        <v>-10000</v>
      </c>
      <c r="C24">
        <v>-9500</v>
      </c>
      <c r="D24">
        <v>-9500</v>
      </c>
    </row>
    <row r="25" spans="1:5" x14ac:dyDescent="0.25">
      <c r="A25" t="s">
        <v>18</v>
      </c>
      <c r="B25">
        <v>-9500</v>
      </c>
      <c r="C25">
        <v>-9529.35</v>
      </c>
      <c r="D25">
        <v>-9500</v>
      </c>
    </row>
    <row r="26" spans="1:5" x14ac:dyDescent="0.25">
      <c r="A26" t="s">
        <v>53</v>
      </c>
      <c r="B26">
        <v>-1000</v>
      </c>
      <c r="C26">
        <v>-1575</v>
      </c>
      <c r="D26">
        <v>-1500</v>
      </c>
      <c r="E26">
        <v>-382.8</v>
      </c>
    </row>
    <row r="27" spans="1:5" x14ac:dyDescent="0.25">
      <c r="A27" t="s">
        <v>19</v>
      </c>
      <c r="B27">
        <v>-4000</v>
      </c>
      <c r="C27">
        <v>-2318.3000000000002</v>
      </c>
      <c r="D27">
        <v>-2000</v>
      </c>
      <c r="E27">
        <v>-39.9</v>
      </c>
    </row>
    <row r="28" spans="1:5" x14ac:dyDescent="0.25">
      <c r="A28" t="s">
        <v>20</v>
      </c>
      <c r="B28">
        <v>-5000</v>
      </c>
      <c r="C28">
        <v>-1035</v>
      </c>
      <c r="D28">
        <v>-2000</v>
      </c>
    </row>
    <row r="29" spans="1:5" x14ac:dyDescent="0.25">
      <c r="A29" t="s">
        <v>63</v>
      </c>
      <c r="C29">
        <v>-2607.4899999999998</v>
      </c>
      <c r="D29">
        <v>-1000</v>
      </c>
    </row>
    <row r="30" spans="1:5" x14ac:dyDescent="0.25">
      <c r="A30" t="s">
        <v>21</v>
      </c>
      <c r="B30">
        <v>-18000</v>
      </c>
      <c r="C30">
        <v>0</v>
      </c>
      <c r="D30">
        <v>-10000</v>
      </c>
      <c r="E30">
        <v>-13500.03</v>
      </c>
    </row>
    <row r="31" spans="1:5" x14ac:dyDescent="0.25">
      <c r="A31" t="s">
        <v>23</v>
      </c>
      <c r="B31">
        <v>-3500</v>
      </c>
      <c r="C31">
        <v>-5050</v>
      </c>
      <c r="D31">
        <v>-5000</v>
      </c>
    </row>
    <row r="32" spans="1:5" x14ac:dyDescent="0.25">
      <c r="A32" t="s">
        <v>24</v>
      </c>
      <c r="B32">
        <v>-2000</v>
      </c>
      <c r="C32">
        <v>-2120</v>
      </c>
      <c r="D32">
        <v>-2000</v>
      </c>
    </row>
    <row r="33" spans="1:5" x14ac:dyDescent="0.25">
      <c r="A33" t="s">
        <v>54</v>
      </c>
      <c r="B33">
        <v>-4500</v>
      </c>
      <c r="C33">
        <v>-1001</v>
      </c>
      <c r="D33">
        <v>-4000</v>
      </c>
      <c r="E33">
        <v>-3429.99</v>
      </c>
    </row>
    <row r="34" spans="1:5" x14ac:dyDescent="0.25">
      <c r="A34" t="s">
        <v>58</v>
      </c>
      <c r="B34">
        <v>-8000</v>
      </c>
      <c r="C34">
        <v>-5090.3599999999997</v>
      </c>
      <c r="D34">
        <v>-8000</v>
      </c>
    </row>
    <row r="35" spans="1:5" x14ac:dyDescent="0.25">
      <c r="A35" t="s">
        <v>59</v>
      </c>
      <c r="B35">
        <v>0</v>
      </c>
      <c r="C35">
        <v>0</v>
      </c>
      <c r="D35">
        <v>0</v>
      </c>
    </row>
    <row r="36" spans="1:5" x14ac:dyDescent="0.25">
      <c r="A36" t="s">
        <v>60</v>
      </c>
      <c r="B36">
        <v>0</v>
      </c>
      <c r="C36">
        <v>0</v>
      </c>
      <c r="D36">
        <v>-4000</v>
      </c>
    </row>
    <row r="37" spans="1:5" x14ac:dyDescent="0.25">
      <c r="A37" t="s">
        <v>29</v>
      </c>
      <c r="B37">
        <v>-2000</v>
      </c>
      <c r="C37">
        <v>-1294</v>
      </c>
      <c r="D37">
        <v>-2000</v>
      </c>
    </row>
    <row r="38" spans="1:5" x14ac:dyDescent="0.25">
      <c r="A38" t="s">
        <v>72</v>
      </c>
      <c r="B38">
        <v>0</v>
      </c>
      <c r="C38">
        <v>-40000</v>
      </c>
      <c r="D38">
        <v>0</v>
      </c>
    </row>
    <row r="39" spans="1:5" x14ac:dyDescent="0.25">
      <c r="A39" t="s">
        <v>55</v>
      </c>
      <c r="B39">
        <v>-400</v>
      </c>
      <c r="C39">
        <v>-225</v>
      </c>
      <c r="D39">
        <v>-300</v>
      </c>
      <c r="E39">
        <v>-45</v>
      </c>
    </row>
    <row r="40" spans="1:5" x14ac:dyDescent="0.25">
      <c r="A40" t="s">
        <v>73</v>
      </c>
      <c r="B40">
        <v>0</v>
      </c>
      <c r="C40">
        <v>-755.02</v>
      </c>
      <c r="D40">
        <v>-750</v>
      </c>
    </row>
    <row r="41" spans="1:5" x14ac:dyDescent="0.25">
      <c r="A41" t="s">
        <v>56</v>
      </c>
      <c r="B41">
        <v>0</v>
      </c>
      <c r="C41">
        <v>-750</v>
      </c>
      <c r="D41">
        <v>0</v>
      </c>
    </row>
    <row r="42" spans="1:5" x14ac:dyDescent="0.25">
      <c r="B42">
        <v>0</v>
      </c>
      <c r="C42">
        <v>0</v>
      </c>
      <c r="D42">
        <v>0</v>
      </c>
    </row>
    <row r="43" spans="1:5" ht="15.75" thickBot="1" x14ac:dyDescent="0.3">
      <c r="A43" t="s">
        <v>32</v>
      </c>
      <c r="B43" s="3">
        <f>B16+B17+B18+B19+B21+B22+B23+B24+B20+B25+B26+B27+B28+B30+B31+B32+B33+B34+B35+B36+B37+B39+B41+B29</f>
        <v>-172400</v>
      </c>
      <c r="C43" s="3">
        <f>C16+C17+C18+C19+C21+C22+C23+C24+C25+C26+C27+C28+C30+C31+C32+C33+C34+C35+C36+C37+C39+C41+C20+C29+C38+C40+C42</f>
        <v>-170515.99000000002</v>
      </c>
      <c r="D43" s="3">
        <f>D16+D17+D18+D19+D20+D21+D22+D23+D22+D22+D22+D24+D25+D26+D27+D28+D29+D30+D31+D32+D33+D34+D35+D36+D37+D38+D39+D40+D41+D42</f>
        <v>-209050</v>
      </c>
      <c r="E43" s="3">
        <f>E16+E17+E18+E19+E20+E21+E22+E23+E24+E25+E26+E27+E28+E29+E30+E31+E32+E33+E34+E35+E36+E37+E38+E39+E40+E41+E42</f>
        <v>-34751.800000000003</v>
      </c>
    </row>
    <row r="45" spans="1:5" x14ac:dyDescent="0.25">
      <c r="A45" t="s">
        <v>50</v>
      </c>
      <c r="B45" s="1">
        <f>B14+B43</f>
        <v>15100</v>
      </c>
      <c r="C45" s="1">
        <f>C14+C43</f>
        <v>35154.25999999998</v>
      </c>
      <c r="D45" s="1">
        <f>D14+D43</f>
        <v>1450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9264A-55E3-49B5-A618-43D40928870E}">
  <dimension ref="A1:G52"/>
  <sheetViews>
    <sheetView workbookViewId="0">
      <selection activeCell="A3" sqref="A3:A43"/>
    </sheetView>
  </sheetViews>
  <sheetFormatPr baseColWidth="10" defaultRowHeight="15" x14ac:dyDescent="0.25"/>
  <cols>
    <col min="1" max="1" width="33" customWidth="1"/>
    <col min="2" max="2" width="22.7109375" customWidth="1"/>
    <col min="3" max="3" width="21.7109375" customWidth="1"/>
    <col min="4" max="4" width="20.28515625" customWidth="1"/>
    <col min="5" max="5" width="38.42578125" customWidth="1"/>
  </cols>
  <sheetData>
    <row r="1" spans="1:5" ht="15.75" x14ac:dyDescent="0.25">
      <c r="A1" s="2"/>
      <c r="B1" s="2" t="s">
        <v>71</v>
      </c>
      <c r="C1" s="2" t="s">
        <v>84</v>
      </c>
      <c r="D1" s="2" t="s">
        <v>85</v>
      </c>
      <c r="E1" s="2" t="s">
        <v>88</v>
      </c>
    </row>
    <row r="3" spans="1:5" x14ac:dyDescent="0.25">
      <c r="A3" t="s">
        <v>0</v>
      </c>
      <c r="B3">
        <v>70000</v>
      </c>
      <c r="C3" s="4">
        <v>73175</v>
      </c>
      <c r="D3">
        <v>70000</v>
      </c>
    </row>
    <row r="4" spans="1:5" x14ac:dyDescent="0.25">
      <c r="A4" t="s">
        <v>41</v>
      </c>
      <c r="B4">
        <v>21000</v>
      </c>
      <c r="C4" s="4">
        <v>21978.5</v>
      </c>
      <c r="D4">
        <v>21000</v>
      </c>
    </row>
    <row r="5" spans="1:5" x14ac:dyDescent="0.25">
      <c r="A5" t="s">
        <v>1</v>
      </c>
      <c r="B5">
        <v>30000</v>
      </c>
      <c r="C5" s="4">
        <v>32704.15</v>
      </c>
      <c r="D5">
        <v>15000</v>
      </c>
    </row>
    <row r="6" spans="1:5" x14ac:dyDescent="0.25">
      <c r="A6" t="s">
        <v>86</v>
      </c>
      <c r="B6">
        <v>60000</v>
      </c>
      <c r="C6" s="4">
        <v>63472</v>
      </c>
      <c r="D6">
        <v>35000</v>
      </c>
      <c r="E6" t="s">
        <v>68</v>
      </c>
    </row>
    <row r="7" spans="1:5" x14ac:dyDescent="0.25">
      <c r="A7" t="s">
        <v>2</v>
      </c>
      <c r="B7">
        <v>500</v>
      </c>
      <c r="C7" s="4"/>
    </row>
    <row r="8" spans="1:5" x14ac:dyDescent="0.25">
      <c r="A8" t="s">
        <v>67</v>
      </c>
      <c r="B8">
        <v>11000</v>
      </c>
      <c r="C8" s="4">
        <v>13836</v>
      </c>
      <c r="D8">
        <v>12000</v>
      </c>
      <c r="E8" t="s">
        <v>68</v>
      </c>
    </row>
    <row r="9" spans="1:5" x14ac:dyDescent="0.25">
      <c r="A9" t="s">
        <v>4</v>
      </c>
      <c r="B9">
        <v>5000</v>
      </c>
      <c r="C9" s="4"/>
      <c r="D9">
        <v>5000</v>
      </c>
    </row>
    <row r="10" spans="1:5" x14ac:dyDescent="0.25">
      <c r="A10" t="s">
        <v>5</v>
      </c>
      <c r="B10">
        <v>3000</v>
      </c>
      <c r="C10" s="4">
        <v>2833</v>
      </c>
      <c r="D10">
        <v>3000</v>
      </c>
    </row>
    <row r="11" spans="1:5" x14ac:dyDescent="0.25">
      <c r="A11" t="s">
        <v>51</v>
      </c>
      <c r="C11" s="4"/>
    </row>
    <row r="12" spans="1:5" x14ac:dyDescent="0.25">
      <c r="A12" t="s">
        <v>52</v>
      </c>
      <c r="B12">
        <v>10000</v>
      </c>
      <c r="C12" s="4">
        <v>15675</v>
      </c>
      <c r="D12">
        <v>13000</v>
      </c>
    </row>
    <row r="13" spans="1:5" x14ac:dyDescent="0.25">
      <c r="A13" t="s">
        <v>74</v>
      </c>
      <c r="C13" s="4">
        <v>325</v>
      </c>
    </row>
    <row r="14" spans="1:5" ht="15.75" thickBot="1" x14ac:dyDescent="0.3">
      <c r="A14" t="s">
        <v>6</v>
      </c>
      <c r="B14" s="3">
        <f>B3+B4+B6+B7+B9+B10+B11+B12+B5+B8+B13</f>
        <v>210500</v>
      </c>
      <c r="C14" s="5">
        <f>C3+C4+C5+C8+C9+C10+C11+C12+C6+C7+C13</f>
        <v>223998.65</v>
      </c>
      <c r="D14" s="3">
        <f>D3+D4+D5+D6+D7+D8+D9+D10+D11+D12+D13</f>
        <v>174000</v>
      </c>
      <c r="E14" s="3"/>
    </row>
    <row r="15" spans="1:5" x14ac:dyDescent="0.25">
      <c r="C15" s="4"/>
    </row>
    <row r="16" spans="1:5" x14ac:dyDescent="0.25">
      <c r="A16" t="s">
        <v>7</v>
      </c>
      <c r="B16">
        <v>-15000</v>
      </c>
      <c r="C16" s="4">
        <v>-20331.23</v>
      </c>
      <c r="D16">
        <v>-15000</v>
      </c>
    </row>
    <row r="17" spans="1:5" x14ac:dyDescent="0.25">
      <c r="A17" t="s">
        <v>8</v>
      </c>
      <c r="B17">
        <v>-20000</v>
      </c>
      <c r="C17" s="4">
        <v>-52670.879999999997</v>
      </c>
      <c r="D17">
        <v>-25000</v>
      </c>
    </row>
    <row r="18" spans="1:5" x14ac:dyDescent="0.25">
      <c r="A18" t="s">
        <v>9</v>
      </c>
      <c r="B18">
        <v>-6500</v>
      </c>
      <c r="C18" s="4">
        <v>-1277.7</v>
      </c>
      <c r="D18">
        <v>-5000</v>
      </c>
    </row>
    <row r="19" spans="1:5" x14ac:dyDescent="0.25">
      <c r="A19" t="s">
        <v>10</v>
      </c>
      <c r="B19">
        <v>-10000</v>
      </c>
      <c r="C19" s="4">
        <v>-15000</v>
      </c>
      <c r="D19">
        <v>-15000</v>
      </c>
    </row>
    <row r="20" spans="1:5" x14ac:dyDescent="0.25">
      <c r="A20" t="s">
        <v>62</v>
      </c>
      <c r="B20">
        <v>-11000</v>
      </c>
      <c r="C20" s="4">
        <v>-6587.15</v>
      </c>
      <c r="D20">
        <v>-10000</v>
      </c>
    </row>
    <row r="21" spans="1:5" x14ac:dyDescent="0.25">
      <c r="A21" t="s">
        <v>11</v>
      </c>
      <c r="B21">
        <v>0</v>
      </c>
      <c r="C21" s="4">
        <v>1284.8</v>
      </c>
      <c r="D21">
        <v>0</v>
      </c>
    </row>
    <row r="22" spans="1:5" x14ac:dyDescent="0.25">
      <c r="A22" t="s">
        <v>57</v>
      </c>
      <c r="B22">
        <v>-20000</v>
      </c>
      <c r="C22" s="4">
        <v>-20932.5</v>
      </c>
      <c r="D22">
        <v>-18000</v>
      </c>
    </row>
    <row r="23" spans="1:5" x14ac:dyDescent="0.25">
      <c r="A23" t="s">
        <v>14</v>
      </c>
      <c r="B23">
        <v>-5000</v>
      </c>
      <c r="C23" s="4">
        <v>-945</v>
      </c>
      <c r="D23">
        <v>-14000</v>
      </c>
      <c r="E23" t="s">
        <v>97</v>
      </c>
    </row>
    <row r="24" spans="1:5" x14ac:dyDescent="0.25">
      <c r="A24" t="s">
        <v>15</v>
      </c>
      <c r="B24">
        <v>-9500</v>
      </c>
      <c r="C24" s="4">
        <v>-9750</v>
      </c>
      <c r="D24">
        <v>-9500</v>
      </c>
    </row>
    <row r="25" spans="1:5" x14ac:dyDescent="0.25">
      <c r="A25" t="s">
        <v>18</v>
      </c>
      <c r="B25">
        <v>-9500</v>
      </c>
      <c r="C25" s="4">
        <v>-7560</v>
      </c>
      <c r="D25">
        <v>-9500</v>
      </c>
    </row>
    <row r="26" spans="1:5" x14ac:dyDescent="0.25">
      <c r="A26" t="s">
        <v>53</v>
      </c>
      <c r="B26">
        <v>-1500</v>
      </c>
      <c r="C26" s="4">
        <v>-2885.8</v>
      </c>
      <c r="D26">
        <v>-2000</v>
      </c>
    </row>
    <row r="27" spans="1:5" x14ac:dyDescent="0.25">
      <c r="A27" t="s">
        <v>19</v>
      </c>
      <c r="B27">
        <v>-2000</v>
      </c>
      <c r="C27" s="4">
        <v>-847.7</v>
      </c>
      <c r="D27">
        <v>-2000</v>
      </c>
    </row>
    <row r="28" spans="1:5" x14ac:dyDescent="0.25">
      <c r="A28" t="s">
        <v>20</v>
      </c>
      <c r="B28">
        <v>-2000</v>
      </c>
      <c r="C28" s="4">
        <v>-540</v>
      </c>
      <c r="D28">
        <v>-2000</v>
      </c>
    </row>
    <row r="29" spans="1:5" x14ac:dyDescent="0.25">
      <c r="A29" t="s">
        <v>63</v>
      </c>
      <c r="B29">
        <v>-1000</v>
      </c>
      <c r="C29" s="4"/>
      <c r="D29">
        <v>0</v>
      </c>
    </row>
    <row r="30" spans="1:5" x14ac:dyDescent="0.25">
      <c r="A30" t="s">
        <v>21</v>
      </c>
      <c r="B30">
        <v>-10000</v>
      </c>
      <c r="C30" s="4">
        <v>-16956.89</v>
      </c>
      <c r="D30">
        <v>-22000</v>
      </c>
      <c r="E30" t="s">
        <v>78</v>
      </c>
    </row>
    <row r="31" spans="1:5" x14ac:dyDescent="0.25">
      <c r="A31" t="s">
        <v>23</v>
      </c>
      <c r="B31">
        <v>-5000</v>
      </c>
      <c r="C31" s="4"/>
      <c r="D31">
        <v>-3500</v>
      </c>
    </row>
    <row r="32" spans="1:5" x14ac:dyDescent="0.25">
      <c r="A32" t="s">
        <v>24</v>
      </c>
      <c r="B32">
        <v>-2000</v>
      </c>
      <c r="C32" s="4">
        <v>-3300</v>
      </c>
      <c r="D32">
        <v>-5000</v>
      </c>
      <c r="E32" t="s">
        <v>89</v>
      </c>
    </row>
    <row r="33" spans="1:7" x14ac:dyDescent="0.25">
      <c r="A33" t="s">
        <v>54</v>
      </c>
      <c r="B33">
        <v>-4000</v>
      </c>
      <c r="C33" s="4">
        <v>-3960.99</v>
      </c>
      <c r="D33">
        <v>-4000</v>
      </c>
    </row>
    <row r="34" spans="1:7" x14ac:dyDescent="0.25">
      <c r="A34" t="s">
        <v>58</v>
      </c>
      <c r="B34">
        <v>-8000</v>
      </c>
      <c r="C34" s="4">
        <v>-3386</v>
      </c>
      <c r="D34">
        <v>-8000</v>
      </c>
    </row>
    <row r="35" spans="1:7" x14ac:dyDescent="0.25">
      <c r="A35" t="s">
        <v>59</v>
      </c>
      <c r="B35">
        <v>0</v>
      </c>
      <c r="C35" s="4">
        <v>0</v>
      </c>
      <c r="D35">
        <v>0</v>
      </c>
    </row>
    <row r="36" spans="1:7" x14ac:dyDescent="0.25">
      <c r="A36" t="s">
        <v>87</v>
      </c>
      <c r="B36">
        <v>-4000</v>
      </c>
      <c r="C36" s="4">
        <v>-2500</v>
      </c>
      <c r="D36">
        <v>2500</v>
      </c>
      <c r="E36" t="s">
        <v>90</v>
      </c>
    </row>
    <row r="37" spans="1:7" x14ac:dyDescent="0.25">
      <c r="A37" t="s">
        <v>60</v>
      </c>
      <c r="B37">
        <v>-2000</v>
      </c>
      <c r="C37" s="4">
        <v>0</v>
      </c>
      <c r="D37">
        <v>-4000</v>
      </c>
    </row>
    <row r="38" spans="1:7" x14ac:dyDescent="0.25">
      <c r="A38" t="s">
        <v>29</v>
      </c>
      <c r="B38">
        <v>0</v>
      </c>
      <c r="C38" s="4">
        <v>-1534</v>
      </c>
      <c r="D38">
        <v>-2000</v>
      </c>
    </row>
    <row r="39" spans="1:7" x14ac:dyDescent="0.25">
      <c r="A39" t="s">
        <v>55</v>
      </c>
      <c r="B39">
        <v>-300</v>
      </c>
      <c r="C39" s="4">
        <v>-511</v>
      </c>
      <c r="D39">
        <v>-500</v>
      </c>
    </row>
    <row r="40" spans="1:7" x14ac:dyDescent="0.25">
      <c r="A40" t="s">
        <v>73</v>
      </c>
      <c r="B40">
        <v>-750</v>
      </c>
      <c r="C40" s="4">
        <v>-227.96</v>
      </c>
      <c r="D40">
        <v>-500</v>
      </c>
    </row>
    <row r="41" spans="1:7" x14ac:dyDescent="0.25">
      <c r="A41" t="s">
        <v>56</v>
      </c>
      <c r="B41">
        <v>0</v>
      </c>
      <c r="C41" s="4"/>
      <c r="D41">
        <v>0</v>
      </c>
    </row>
    <row r="42" spans="1:7" x14ac:dyDescent="0.25">
      <c r="B42">
        <v>0</v>
      </c>
      <c r="C42" s="4">
        <v>0</v>
      </c>
      <c r="D42">
        <v>0</v>
      </c>
    </row>
    <row r="43" spans="1:7" ht="15.75" thickBot="1" x14ac:dyDescent="0.3">
      <c r="A43" t="s">
        <v>32</v>
      </c>
      <c r="B43" s="3">
        <f>B16+B17+B18+B19+B20+B21+B22+B23+B24+B25+B26+B27+B28+B29+B30+B31+B32+B33+B34+B35+B36+B37+B38+B39+B40+B41+B42</f>
        <v>-149050</v>
      </c>
      <c r="C43" s="5">
        <f>C16+C17+C18+C19+C21+C22+C23+C24+C25+C26+C27+C28+C30+C31+C32+C33+C34+C35+C37+C38+C39+C41+C20+C29+C36+C40+C42</f>
        <v>-170420</v>
      </c>
      <c r="D43" s="3">
        <f>D16+D17+D18+D19+D20+D21+D22+D23+D24+D25+D26+D27+D28+D29+D30+D31+D32+D33+D34+D35+D37+D38+D36+D39+D40+D41+D42</f>
        <v>-174000</v>
      </c>
      <c r="E43" s="3"/>
    </row>
    <row r="45" spans="1:7" x14ac:dyDescent="0.25">
      <c r="B45" s="1"/>
      <c r="C45" s="1"/>
      <c r="D45" s="1"/>
    </row>
    <row r="47" spans="1:7" x14ac:dyDescent="0.25">
      <c r="B47" t="s">
        <v>91</v>
      </c>
    </row>
    <row r="48" spans="1:7" x14ac:dyDescent="0.25">
      <c r="B48" t="s">
        <v>98</v>
      </c>
      <c r="E48" t="s">
        <v>95</v>
      </c>
      <c r="G48" t="s">
        <v>96</v>
      </c>
    </row>
    <row r="49" spans="5:7" x14ac:dyDescent="0.25">
      <c r="E49" t="s">
        <v>92</v>
      </c>
      <c r="F49">
        <v>10000</v>
      </c>
      <c r="G49">
        <v>6540</v>
      </c>
    </row>
    <row r="50" spans="5:7" x14ac:dyDescent="0.25">
      <c r="E50" t="s">
        <v>93</v>
      </c>
      <c r="F50">
        <v>12000</v>
      </c>
      <c r="G50">
        <v>5330</v>
      </c>
    </row>
    <row r="51" spans="5:7" x14ac:dyDescent="0.25">
      <c r="E51" t="s">
        <v>94</v>
      </c>
      <c r="F51">
        <v>30000</v>
      </c>
      <c r="G51">
        <v>6540</v>
      </c>
    </row>
    <row r="52" spans="5:7" x14ac:dyDescent="0.25">
      <c r="F52">
        <v>52000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6269-B97A-4CF8-A250-C970475ADD81}">
  <dimension ref="A1:G60"/>
  <sheetViews>
    <sheetView tabSelected="1" workbookViewId="0">
      <selection activeCell="F26" sqref="F26"/>
    </sheetView>
  </sheetViews>
  <sheetFormatPr baseColWidth="10" defaultRowHeight="15" x14ac:dyDescent="0.25"/>
  <cols>
    <col min="1" max="1" width="42" customWidth="1"/>
    <col min="2" max="2" width="40.5703125" customWidth="1"/>
    <col min="3" max="3" width="50.28515625" customWidth="1"/>
    <col min="6" max="6" width="24.42578125" customWidth="1"/>
    <col min="8" max="8" width="26.5703125" customWidth="1"/>
  </cols>
  <sheetData>
    <row r="1" spans="1:6" ht="15.75" x14ac:dyDescent="0.25">
      <c r="B1" s="2" t="s">
        <v>103</v>
      </c>
      <c r="C1" s="2" t="s">
        <v>101</v>
      </c>
      <c r="D1" s="2"/>
      <c r="E1" s="2"/>
      <c r="F1" s="2"/>
    </row>
    <row r="3" spans="1:6" x14ac:dyDescent="0.25">
      <c r="A3" t="s">
        <v>0</v>
      </c>
      <c r="B3">
        <v>75155</v>
      </c>
      <c r="C3">
        <v>75000</v>
      </c>
    </row>
    <row r="4" spans="1:6" x14ac:dyDescent="0.25">
      <c r="A4" t="s">
        <v>41</v>
      </c>
      <c r="B4">
        <v>20845.25</v>
      </c>
      <c r="C4">
        <v>20000</v>
      </c>
      <c r="F4" s="6"/>
    </row>
    <row r="5" spans="1:6" x14ac:dyDescent="0.25">
      <c r="A5" t="s">
        <v>105</v>
      </c>
      <c r="B5">
        <v>54829</v>
      </c>
      <c r="C5">
        <v>45000</v>
      </c>
    </row>
    <row r="6" spans="1:6" x14ac:dyDescent="0.25">
      <c r="A6" t="s">
        <v>104</v>
      </c>
      <c r="B6">
        <v>256.89</v>
      </c>
      <c r="C6">
        <v>10000</v>
      </c>
      <c r="F6" s="6"/>
    </row>
    <row r="7" spans="1:6" x14ac:dyDescent="0.25">
      <c r="A7" t="s">
        <v>106</v>
      </c>
      <c r="B7">
        <v>22740</v>
      </c>
      <c r="C7">
        <v>16000</v>
      </c>
    </row>
    <row r="8" spans="1:6" x14ac:dyDescent="0.25">
      <c r="A8" t="s">
        <v>67</v>
      </c>
      <c r="B8">
        <v>690</v>
      </c>
      <c r="C8">
        <v>500</v>
      </c>
      <c r="F8" s="7"/>
    </row>
    <row r="9" spans="1:6" x14ac:dyDescent="0.25">
      <c r="A9" t="s">
        <v>4</v>
      </c>
      <c r="B9">
        <v>7180</v>
      </c>
      <c r="C9">
        <v>5000</v>
      </c>
    </row>
    <row r="10" spans="1:6" x14ac:dyDescent="0.25">
      <c r="A10" t="s">
        <v>5</v>
      </c>
      <c r="B10">
        <v>7440</v>
      </c>
      <c r="C10">
        <v>3000</v>
      </c>
    </row>
    <row r="11" spans="1:6" x14ac:dyDescent="0.25">
      <c r="A11" t="s">
        <v>107</v>
      </c>
      <c r="B11">
        <v>5717</v>
      </c>
      <c r="C11">
        <v>3000</v>
      </c>
    </row>
    <row r="12" spans="1:6" x14ac:dyDescent="0.25">
      <c r="A12" t="s">
        <v>52</v>
      </c>
      <c r="B12">
        <v>17458</v>
      </c>
      <c r="C12">
        <v>15000</v>
      </c>
    </row>
    <row r="13" spans="1:6" x14ac:dyDescent="0.25">
      <c r="A13" t="s">
        <v>74</v>
      </c>
      <c r="B13">
        <v>240</v>
      </c>
      <c r="C13">
        <v>500</v>
      </c>
      <c r="F13" s="6"/>
    </row>
    <row r="15" spans="1:6" ht="15.75" thickBot="1" x14ac:dyDescent="0.3">
      <c r="A15" t="s">
        <v>6</v>
      </c>
      <c r="B15" s="3">
        <v>212686.14</v>
      </c>
      <c r="C15" s="3">
        <f>C3+C4+C5+C6+C7+C8+C9+C10+C13+C14+C12</f>
        <v>190000</v>
      </c>
    </row>
    <row r="17" spans="1:6" x14ac:dyDescent="0.25">
      <c r="A17" t="s">
        <v>7</v>
      </c>
      <c r="B17">
        <v>-29518.84</v>
      </c>
      <c r="C17">
        <v>-25000</v>
      </c>
      <c r="F17" s="6"/>
    </row>
    <row r="18" spans="1:6" x14ac:dyDescent="0.25">
      <c r="A18" t="s">
        <v>8</v>
      </c>
      <c r="B18">
        <v>-25302.7</v>
      </c>
      <c r="C18">
        <v>-30000</v>
      </c>
    </row>
    <row r="19" spans="1:6" x14ac:dyDescent="0.25">
      <c r="A19" t="s">
        <v>9</v>
      </c>
      <c r="B19">
        <v>-2628.2</v>
      </c>
      <c r="C19">
        <v>-5000</v>
      </c>
    </row>
    <row r="20" spans="1:6" x14ac:dyDescent="0.25">
      <c r="A20" t="s">
        <v>10</v>
      </c>
      <c r="B20">
        <v>-10000</v>
      </c>
      <c r="C20">
        <v>-10000</v>
      </c>
    </row>
    <row r="21" spans="1:6" x14ac:dyDescent="0.25">
      <c r="A21" t="s">
        <v>62</v>
      </c>
      <c r="B21">
        <v>-7792.5</v>
      </c>
      <c r="C21">
        <v>-10000</v>
      </c>
    </row>
    <row r="22" spans="1:6" x14ac:dyDescent="0.25">
      <c r="A22" t="s">
        <v>11</v>
      </c>
      <c r="B22">
        <v>-3700.78</v>
      </c>
      <c r="C22">
        <v>-2000</v>
      </c>
    </row>
    <row r="23" spans="1:6" x14ac:dyDescent="0.25">
      <c r="A23" t="s">
        <v>57</v>
      </c>
      <c r="B23">
        <v>-23887.5</v>
      </c>
      <c r="C23">
        <v>-20000</v>
      </c>
      <c r="F23" s="7"/>
    </row>
    <row r="24" spans="1:6" x14ac:dyDescent="0.25">
      <c r="A24" t="s">
        <v>14</v>
      </c>
      <c r="B24">
        <v>-5481</v>
      </c>
      <c r="C24">
        <v>-10000</v>
      </c>
      <c r="F24" s="7"/>
    </row>
    <row r="25" spans="1:6" x14ac:dyDescent="0.25">
      <c r="A25" t="s">
        <v>15</v>
      </c>
      <c r="B25">
        <v>-9750</v>
      </c>
      <c r="C25">
        <v>-9500</v>
      </c>
    </row>
    <row r="26" spans="1:6" x14ac:dyDescent="0.25">
      <c r="A26" t="s">
        <v>108</v>
      </c>
      <c r="B26">
        <v>-874.91</v>
      </c>
      <c r="C26">
        <v>-500</v>
      </c>
    </row>
    <row r="27" spans="1:6" x14ac:dyDescent="0.25">
      <c r="A27" t="s">
        <v>18</v>
      </c>
      <c r="B27">
        <v>-6851.25</v>
      </c>
      <c r="C27">
        <v>-8000</v>
      </c>
    </row>
    <row r="28" spans="1:6" x14ac:dyDescent="0.25">
      <c r="A28" t="s">
        <v>53</v>
      </c>
      <c r="B28">
        <v>-1399</v>
      </c>
      <c r="C28">
        <v>-1500</v>
      </c>
    </row>
    <row r="29" spans="1:6" x14ac:dyDescent="0.25">
      <c r="A29" t="s">
        <v>109</v>
      </c>
      <c r="B29">
        <v>-15294.7</v>
      </c>
      <c r="C29">
        <v>0</v>
      </c>
    </row>
    <row r="30" spans="1:6" x14ac:dyDescent="0.25">
      <c r="A30" t="s">
        <v>19</v>
      </c>
      <c r="C30">
        <v>-2000</v>
      </c>
    </row>
    <row r="31" spans="1:6" x14ac:dyDescent="0.25">
      <c r="A31" t="s">
        <v>20</v>
      </c>
      <c r="B31">
        <v>-3420</v>
      </c>
      <c r="C31">
        <v>-3000</v>
      </c>
    </row>
    <row r="32" spans="1:6" x14ac:dyDescent="0.25">
      <c r="A32" t="s">
        <v>63</v>
      </c>
      <c r="C32">
        <v>0</v>
      </c>
    </row>
    <row r="33" spans="1:6" x14ac:dyDescent="0.25">
      <c r="A33" t="s">
        <v>21</v>
      </c>
      <c r="B33">
        <v>-32108</v>
      </c>
      <c r="C33">
        <v>-15000</v>
      </c>
      <c r="F33" s="6"/>
    </row>
    <row r="34" spans="1:6" x14ac:dyDescent="0.25">
      <c r="A34" t="s">
        <v>23</v>
      </c>
      <c r="B34">
        <v>-2500</v>
      </c>
      <c r="C34">
        <v>-3500</v>
      </c>
    </row>
    <row r="35" spans="1:6" x14ac:dyDescent="0.25">
      <c r="A35" t="s">
        <v>24</v>
      </c>
      <c r="B35">
        <v>-9650.4</v>
      </c>
      <c r="C35">
        <v>-10000</v>
      </c>
    </row>
    <row r="36" spans="1:6" x14ac:dyDescent="0.25">
      <c r="A36" t="s">
        <v>110</v>
      </c>
      <c r="B36">
        <v>-1097</v>
      </c>
    </row>
    <row r="37" spans="1:6" x14ac:dyDescent="0.25">
      <c r="A37" t="s">
        <v>54</v>
      </c>
      <c r="B37">
        <v>-4738.1499999999996</v>
      </c>
      <c r="C37">
        <v>-5000</v>
      </c>
      <c r="F37" s="6"/>
    </row>
    <row r="38" spans="1:6" x14ac:dyDescent="0.25">
      <c r="A38" t="s">
        <v>58</v>
      </c>
      <c r="B38">
        <v>-4474.3999999999996</v>
      </c>
      <c r="C38">
        <v>-8000</v>
      </c>
      <c r="F38" s="7"/>
    </row>
    <row r="39" spans="1:6" x14ac:dyDescent="0.25">
      <c r="A39" t="s">
        <v>59</v>
      </c>
      <c r="C39">
        <v>0</v>
      </c>
    </row>
    <row r="40" spans="1:6" x14ac:dyDescent="0.25">
      <c r="A40" t="s">
        <v>87</v>
      </c>
      <c r="B40">
        <v>-2000</v>
      </c>
      <c r="C40">
        <v>-2500</v>
      </c>
    </row>
    <row r="41" spans="1:6" x14ac:dyDescent="0.25">
      <c r="A41" t="s">
        <v>60</v>
      </c>
      <c r="C41">
        <v>-4000</v>
      </c>
      <c r="F41" s="7"/>
    </row>
    <row r="42" spans="1:6" x14ac:dyDescent="0.25">
      <c r="A42" t="s">
        <v>29</v>
      </c>
      <c r="B42">
        <v>-275</v>
      </c>
      <c r="C42">
        <v>-2000</v>
      </c>
    </row>
    <row r="43" spans="1:6" x14ac:dyDescent="0.25">
      <c r="A43" t="s">
        <v>55</v>
      </c>
      <c r="B43">
        <v>-289</v>
      </c>
      <c r="C43">
        <v>-500</v>
      </c>
    </row>
    <row r="44" spans="1:6" x14ac:dyDescent="0.25">
      <c r="A44" t="s">
        <v>73</v>
      </c>
      <c r="B44">
        <v>-514.37</v>
      </c>
      <c r="C44">
        <v>-500</v>
      </c>
    </row>
    <row r="45" spans="1:6" x14ac:dyDescent="0.25">
      <c r="A45" t="s">
        <v>56</v>
      </c>
      <c r="B45">
        <v>-1616</v>
      </c>
      <c r="C45">
        <v>-1500</v>
      </c>
      <c r="F45" s="6"/>
    </row>
    <row r="47" spans="1:6" ht="15.75" thickBot="1" x14ac:dyDescent="0.3">
      <c r="A47" t="s">
        <v>32</v>
      </c>
      <c r="B47" s="3">
        <v>-205163.7</v>
      </c>
      <c r="C47" s="3">
        <f>C17+C18+C19+C20+C21+C22+C23+C24+C25+C27+C28+C30+C31+C32+C33+C34+C35+C37+C38+C39+C40+C41+C42+C43++C26+C29+C36+C44+C45+C46</f>
        <v>-189000</v>
      </c>
    </row>
    <row r="49" spans="1:7" x14ac:dyDescent="0.25">
      <c r="A49" s="1" t="s">
        <v>102</v>
      </c>
      <c r="B49">
        <v>7522.44</v>
      </c>
      <c r="C49" s="1">
        <f>C47+C15</f>
        <v>1000</v>
      </c>
      <c r="G49" s="1"/>
    </row>
    <row r="52" spans="1:7" x14ac:dyDescent="0.25">
      <c r="B52" s="8" t="s">
        <v>95</v>
      </c>
      <c r="C52" s="8"/>
      <c r="D52" s="8" t="s">
        <v>99</v>
      </c>
      <c r="E52" s="8" t="s">
        <v>100</v>
      </c>
    </row>
    <row r="53" spans="1:7" x14ac:dyDescent="0.25">
      <c r="B53" s="8" t="s">
        <v>92</v>
      </c>
      <c r="C53" s="8">
        <v>10000</v>
      </c>
      <c r="D53" s="8"/>
      <c r="E53" s="9"/>
    </row>
    <row r="54" spans="1:7" x14ac:dyDescent="0.25">
      <c r="B54" s="8" t="s">
        <v>93</v>
      </c>
      <c r="C54" s="8">
        <v>12000</v>
      </c>
      <c r="D54" s="8"/>
      <c r="E54" s="9"/>
    </row>
    <row r="55" spans="1:7" x14ac:dyDescent="0.25">
      <c r="B55" s="8" t="s">
        <v>94</v>
      </c>
      <c r="C55" s="8">
        <v>30000</v>
      </c>
      <c r="D55" s="8">
        <v>22813</v>
      </c>
      <c r="E55" s="9">
        <v>7187</v>
      </c>
    </row>
    <row r="57" spans="1:7" x14ac:dyDescent="0.25">
      <c r="B57" s="8" t="s">
        <v>100</v>
      </c>
    </row>
    <row r="58" spans="1:7" x14ac:dyDescent="0.25">
      <c r="B58" s="9"/>
    </row>
    <row r="59" spans="1:7" x14ac:dyDescent="0.25">
      <c r="B59" s="9"/>
    </row>
    <row r="60" spans="1:7" x14ac:dyDescent="0.25">
      <c r="B60" s="9">
        <v>7187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Budsjett 2020</vt:lpstr>
      <vt:lpstr>Budsjett 2021</vt:lpstr>
      <vt:lpstr>Budsjett 2022</vt:lpstr>
      <vt:lpstr>Budsjett 2023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Sørensen</dc:creator>
  <cp:lastModifiedBy>Renate Sørensen - View Software</cp:lastModifiedBy>
  <cp:lastPrinted>2020-06-24T10:28:37Z</cp:lastPrinted>
  <dcterms:created xsi:type="dcterms:W3CDTF">2016-01-31T14:07:20Z</dcterms:created>
  <dcterms:modified xsi:type="dcterms:W3CDTF">2023-02-19T16:32:21Z</dcterms:modified>
</cp:coreProperties>
</file>